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20115" windowHeight="7740"/>
  </bookViews>
  <sheets>
    <sheet name="Thong tin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D3" i="1" l="1"/>
  <c r="CC3" i="1"/>
  <c r="CB3" i="1"/>
  <c r="BX3" i="1"/>
  <c r="BW3" i="1"/>
  <c r="BV3" i="1"/>
  <c r="BO3" i="1"/>
  <c r="BR3" i="1" s="1"/>
  <c r="BU3" i="1" s="1"/>
  <c r="CA3" i="1" s="1"/>
  <c r="BN3" i="1"/>
  <c r="BQ3" i="1" s="1"/>
  <c r="BT3" i="1" s="1"/>
  <c r="BZ3" i="1" s="1"/>
  <c r="BM3" i="1"/>
  <c r="BP3" i="1" s="1"/>
  <c r="BS3" i="1" s="1"/>
  <c r="BY3" i="1" s="1"/>
  <c r="BL3" i="1"/>
  <c r="BK3" i="1"/>
  <c r="BJ3" i="1"/>
  <c r="BF3" i="1"/>
  <c r="BE3" i="1"/>
  <c r="BD3" i="1"/>
  <c r="AT3" i="1"/>
  <c r="AS3" i="1"/>
  <c r="AR3" i="1"/>
  <c r="CC2" i="1" l="1"/>
  <c r="BW2" i="1"/>
  <c r="BX2" i="1"/>
  <c r="CD2" i="1" s="1"/>
  <c r="BV2" i="1"/>
  <c r="CB2" i="1" s="1"/>
  <c r="BE2" i="1"/>
  <c r="BK2" i="1" s="1"/>
  <c r="BN2" i="1" s="1"/>
  <c r="BQ2" i="1" s="1"/>
  <c r="BT2" i="1" s="1"/>
  <c r="BZ2" i="1" s="1"/>
  <c r="BF2" i="1"/>
  <c r="BL2" i="1" s="1"/>
  <c r="BO2" i="1" s="1"/>
  <c r="BR2" i="1" s="1"/>
  <c r="BU2" i="1" s="1"/>
  <c r="CA2" i="1" s="1"/>
  <c r="BD2" i="1"/>
  <c r="BJ2" i="1" s="1"/>
  <c r="BM2" i="1" s="1"/>
  <c r="BP2" i="1" s="1"/>
  <c r="BS2" i="1" s="1"/>
  <c r="BY2" i="1" s="1"/>
  <c r="AS2" i="1"/>
  <c r="AT2" i="1"/>
  <c r="AR2" i="1"/>
</calcChain>
</file>

<file path=xl/sharedStrings.xml><?xml version="1.0" encoding="utf-8"?>
<sst xmlns="http://schemas.openxmlformats.org/spreadsheetml/2006/main" count="113" uniqueCount="89">
  <si>
    <t>Số TRX1</t>
  </si>
  <si>
    <t>Số TRX2</t>
  </si>
  <si>
    <t>Số TRX3</t>
  </si>
  <si>
    <t>Chủng loại anten 1</t>
  </si>
  <si>
    <t>Chủng loại anten 2</t>
  </si>
  <si>
    <t>Chủng loại anten 3</t>
  </si>
  <si>
    <t>CS anten 1 (W)</t>
  </si>
  <si>
    <t>CS anten 2 (W)</t>
  </si>
  <si>
    <t>CS anten 3 (W)</t>
  </si>
  <si>
    <t>Tên trạm</t>
  </si>
  <si>
    <t>Địa chỉ</t>
  </si>
  <si>
    <t>Loại Anten 1</t>
  </si>
  <si>
    <t>Loại Anten 2</t>
  </si>
  <si>
    <t>Loại Anten 3</t>
  </si>
  <si>
    <t>Độ tăng ích ăng ten 1</t>
  </si>
  <si>
    <t>Độ tăng ích ăng ten 2</t>
  </si>
  <si>
    <t>Độ tăng ích ăng ten 3</t>
  </si>
  <si>
    <t>Độ dài mặt bức xạ của anten 1</t>
  </si>
  <si>
    <t>Độ dài mặt bức xạ của anten 2</t>
  </si>
  <si>
    <t>Độ dài mặt bức xạ của anten 3</t>
  </si>
  <si>
    <t>Góc ngẩng (Downtilt) tổng 1</t>
  </si>
  <si>
    <t>Góc ngẩng (Downtilt) tổng 2</t>
  </si>
  <si>
    <t>Góc ngẩng (Downtilt) tổng 3</t>
  </si>
  <si>
    <t>Góc phương vị (azimuth) của anten 1</t>
  </si>
  <si>
    <t>Góc phương vị (azimuth) của anten 2</t>
  </si>
  <si>
    <t>Góc phương vị (azimuth) của anten 3</t>
  </si>
  <si>
    <t>Độ cao anten 1</t>
  </si>
  <si>
    <t>Độ cao anten 2</t>
  </si>
  <si>
    <t>Độ cao anten 3</t>
  </si>
  <si>
    <t>Độ cao cột anten 1</t>
  </si>
  <si>
    <t>Độ cao cột anten 2</t>
  </si>
  <si>
    <t>Độ cao cột anten 3</t>
  </si>
  <si>
    <t>Chủng loại jumper 1</t>
  </si>
  <si>
    <t>Chủng loại jumper 2</t>
  </si>
  <si>
    <t>Chủng loại jumper 3</t>
  </si>
  <si>
    <t>Chiều dài jumper 1</t>
  </si>
  <si>
    <t>Chiều dài jumper 2</t>
  </si>
  <si>
    <t>Chiều dài jumper 3</t>
  </si>
  <si>
    <t>Suy hao dB/100m anten 1</t>
  </si>
  <si>
    <t>Suy hao dB/100m anten 2</t>
  </si>
  <si>
    <t>Suy hao dB/100m anten 3</t>
  </si>
  <si>
    <t>Suy hao của jumper 1</t>
  </si>
  <si>
    <t>Suy hao của jumper 2</t>
  </si>
  <si>
    <t>Suy hao của jumper 3</t>
  </si>
  <si>
    <t>Chủng loại feeder 1</t>
  </si>
  <si>
    <t>Chủng loại feeder 2</t>
  </si>
  <si>
    <t>Chủng loại feeder 3</t>
  </si>
  <si>
    <t>Chiều dài feeder 1</t>
  </si>
  <si>
    <t>Chiều dài feeder 2</t>
  </si>
  <si>
    <t>Chiều dài feeder 3</t>
  </si>
  <si>
    <t>Suy hao dB/100m 1</t>
  </si>
  <si>
    <t>Suy hao dB/100m 2</t>
  </si>
  <si>
    <t>Suy hao dB/100m 3</t>
  </si>
  <si>
    <t>Suy hao feeder 1</t>
  </si>
  <si>
    <t>Suy hao feeder 2</t>
  </si>
  <si>
    <t>Suy hao feeder 3</t>
  </si>
  <si>
    <t>Tổng suy hao của các connector 1</t>
  </si>
  <si>
    <t>Tổng suy hao của các connector 2</t>
  </si>
  <si>
    <t>Tổng suy hao của các connector 3</t>
  </si>
  <si>
    <r>
      <t>Tổng suy hao L</t>
    </r>
    <r>
      <rPr>
        <vertAlign val="subscript"/>
        <sz val="11"/>
        <color theme="1"/>
        <rFont val="Times New Roman"/>
        <family val="1"/>
      </rPr>
      <t>sh 1</t>
    </r>
  </si>
  <si>
    <r>
      <t>Tổng suy hao L</t>
    </r>
    <r>
      <rPr>
        <vertAlign val="subscript"/>
        <sz val="11"/>
        <color theme="1"/>
        <rFont val="Times New Roman"/>
        <family val="1"/>
      </rPr>
      <t>sh 2</t>
    </r>
    <r>
      <rPr>
        <sz val="11"/>
        <color theme="1"/>
        <rFont val="Calibri"/>
        <family val="2"/>
        <scheme val="minor"/>
      </rPr>
      <t/>
    </r>
  </si>
  <si>
    <r>
      <t>Tổng suy hao L</t>
    </r>
    <r>
      <rPr>
        <vertAlign val="subscript"/>
        <sz val="11"/>
        <color theme="1"/>
        <rFont val="Times New Roman"/>
        <family val="1"/>
      </rPr>
      <t>sh 3</t>
    </r>
    <r>
      <rPr>
        <sz val="11"/>
        <color theme="1"/>
        <rFont val="Calibri"/>
        <family val="2"/>
        <scheme val="minor"/>
      </rPr>
      <t/>
    </r>
  </si>
  <si>
    <r>
      <t>Đường kính vùng tuân thủ (D</t>
    </r>
    <r>
      <rPr>
        <vertAlign val="subscript"/>
        <sz val="11"/>
        <color theme="1"/>
        <rFont val="Times New Roman"/>
        <family val="1"/>
      </rPr>
      <t>tt</t>
    </r>
    <r>
      <rPr>
        <sz val="11"/>
        <color theme="1"/>
        <rFont val="Times New Roman"/>
        <family val="1"/>
      </rPr>
      <t>) anten 1</t>
    </r>
  </si>
  <si>
    <r>
      <t>Đường kính vùng tuân thủ (D</t>
    </r>
    <r>
      <rPr>
        <vertAlign val="subscript"/>
        <sz val="11"/>
        <color theme="1"/>
        <rFont val="Times New Roman"/>
        <family val="1"/>
      </rPr>
      <t>tt</t>
    </r>
    <r>
      <rPr>
        <sz val="11"/>
        <color theme="1"/>
        <rFont val="Times New Roman"/>
        <family val="1"/>
      </rPr>
      <t>) anten 2</t>
    </r>
    <r>
      <rPr>
        <sz val="11"/>
        <color theme="1"/>
        <rFont val="Calibri"/>
        <family val="2"/>
        <scheme val="minor"/>
      </rPr>
      <t/>
    </r>
  </si>
  <si>
    <r>
      <t>Đường kính vùng tuân thủ (D</t>
    </r>
    <r>
      <rPr>
        <vertAlign val="subscript"/>
        <sz val="11"/>
        <color theme="1"/>
        <rFont val="Times New Roman"/>
        <family val="1"/>
      </rPr>
      <t>tt</t>
    </r>
    <r>
      <rPr>
        <sz val="11"/>
        <color theme="1"/>
        <rFont val="Times New Roman"/>
        <family val="1"/>
      </rPr>
      <t>) anten 3</t>
    </r>
    <r>
      <rPr>
        <sz val="11"/>
        <color theme="1"/>
        <rFont val="Calibri"/>
        <family val="2"/>
        <scheme val="minor"/>
      </rPr>
      <t/>
    </r>
  </si>
  <si>
    <r>
      <t>Chiều cao của vùng tuân thủ (H</t>
    </r>
    <r>
      <rPr>
        <vertAlign val="subscript"/>
        <sz val="11"/>
        <color theme="1"/>
        <rFont val="Times New Roman"/>
        <family val="1"/>
      </rPr>
      <t>tt</t>
    </r>
    <r>
      <rPr>
        <sz val="11"/>
        <color theme="1"/>
        <rFont val="Times New Roman"/>
        <family val="1"/>
      </rPr>
      <t>) anten 1</t>
    </r>
  </si>
  <si>
    <r>
      <t>Chiều cao của vùng tuân thủ (H</t>
    </r>
    <r>
      <rPr>
        <vertAlign val="subscript"/>
        <sz val="11"/>
        <color theme="1"/>
        <rFont val="Times New Roman"/>
        <family val="1"/>
      </rPr>
      <t>tt</t>
    </r>
    <r>
      <rPr>
        <sz val="11"/>
        <color theme="1"/>
        <rFont val="Times New Roman"/>
        <family val="1"/>
      </rPr>
      <t>) anten 2</t>
    </r>
    <r>
      <rPr>
        <sz val="11"/>
        <color theme="1"/>
        <rFont val="Calibri"/>
        <family val="2"/>
        <scheme val="minor"/>
      </rPr>
      <t/>
    </r>
  </si>
  <si>
    <r>
      <t>Chiều cao của vùng tuân thủ (H</t>
    </r>
    <r>
      <rPr>
        <vertAlign val="subscript"/>
        <sz val="11"/>
        <color theme="1"/>
        <rFont val="Times New Roman"/>
        <family val="1"/>
      </rPr>
      <t>tt</t>
    </r>
    <r>
      <rPr>
        <sz val="11"/>
        <color theme="1"/>
        <rFont val="Times New Roman"/>
        <family val="1"/>
      </rPr>
      <t>) anten 3</t>
    </r>
    <r>
      <rPr>
        <sz val="11"/>
        <color theme="1"/>
        <rFont val="Calibri"/>
        <family val="2"/>
        <scheme val="minor"/>
      </rPr>
      <t/>
    </r>
  </si>
  <si>
    <r>
      <t>Đường kính của vùng liên quan (D</t>
    </r>
    <r>
      <rPr>
        <vertAlign val="subscript"/>
        <sz val="11"/>
        <color theme="1"/>
        <rFont val="Times New Roman"/>
        <family val="1"/>
      </rPr>
      <t xml:space="preserve">lq </t>
    </r>
    <r>
      <rPr>
        <sz val="11"/>
        <color theme="1"/>
        <rFont val="Times New Roman"/>
        <family val="1"/>
      </rPr>
      <t>= 5*D</t>
    </r>
    <r>
      <rPr>
        <vertAlign val="subscript"/>
        <sz val="11"/>
        <color theme="1"/>
        <rFont val="Times New Roman"/>
        <family val="1"/>
      </rPr>
      <t>tt</t>
    </r>
    <r>
      <rPr>
        <sz val="11"/>
        <color theme="1"/>
        <rFont val="Times New Roman"/>
        <family val="1"/>
      </rPr>
      <t>) anten 1</t>
    </r>
  </si>
  <si>
    <r>
      <t>Đường kính của vùng liên quan (D</t>
    </r>
    <r>
      <rPr>
        <vertAlign val="subscript"/>
        <sz val="11"/>
        <color theme="1"/>
        <rFont val="Times New Roman"/>
        <family val="1"/>
      </rPr>
      <t xml:space="preserve">lq </t>
    </r>
    <r>
      <rPr>
        <sz val="11"/>
        <color theme="1"/>
        <rFont val="Times New Roman"/>
        <family val="1"/>
      </rPr>
      <t>= 5*D</t>
    </r>
    <r>
      <rPr>
        <vertAlign val="subscript"/>
        <sz val="11"/>
        <color theme="1"/>
        <rFont val="Times New Roman"/>
        <family val="1"/>
      </rPr>
      <t>tt</t>
    </r>
    <r>
      <rPr>
        <sz val="11"/>
        <color theme="1"/>
        <rFont val="Times New Roman"/>
        <family val="1"/>
      </rPr>
      <t>) anten 2</t>
    </r>
    <r>
      <rPr>
        <sz val="11"/>
        <color theme="1"/>
        <rFont val="Calibri"/>
        <family val="2"/>
        <scheme val="minor"/>
      </rPr>
      <t/>
    </r>
  </si>
  <si>
    <r>
      <t>Đường kính của vùng liên quan (D</t>
    </r>
    <r>
      <rPr>
        <vertAlign val="subscript"/>
        <sz val="11"/>
        <color theme="1"/>
        <rFont val="Times New Roman"/>
        <family val="1"/>
      </rPr>
      <t xml:space="preserve">lq </t>
    </r>
    <r>
      <rPr>
        <sz val="11"/>
        <color theme="1"/>
        <rFont val="Times New Roman"/>
        <family val="1"/>
      </rPr>
      <t>= 5*D</t>
    </r>
    <r>
      <rPr>
        <vertAlign val="subscript"/>
        <sz val="11"/>
        <color theme="1"/>
        <rFont val="Times New Roman"/>
        <family val="1"/>
      </rPr>
      <t>tt</t>
    </r>
    <r>
      <rPr>
        <sz val="11"/>
        <color theme="1"/>
        <rFont val="Times New Roman"/>
        <family val="1"/>
      </rPr>
      <t>) anten 3</t>
    </r>
    <r>
      <rPr>
        <sz val="11"/>
        <color theme="1"/>
        <rFont val="Calibri"/>
        <family val="2"/>
        <scheme val="minor"/>
      </rPr>
      <t/>
    </r>
  </si>
  <si>
    <r>
      <t>Chiều cao của vùng liên quan (H</t>
    </r>
    <r>
      <rPr>
        <vertAlign val="subscript"/>
        <sz val="11"/>
        <color theme="1"/>
        <rFont val="Times New Roman"/>
        <family val="1"/>
      </rPr>
      <t xml:space="preserve">lq </t>
    </r>
    <r>
      <rPr>
        <sz val="11"/>
        <color theme="1"/>
        <rFont val="Times New Roman"/>
        <family val="1"/>
      </rPr>
      <t>= 5*H</t>
    </r>
    <r>
      <rPr>
        <vertAlign val="subscript"/>
        <sz val="11"/>
        <color theme="1"/>
        <rFont val="Times New Roman"/>
        <family val="1"/>
      </rPr>
      <t>tt</t>
    </r>
    <r>
      <rPr>
        <sz val="11"/>
        <color theme="1"/>
        <rFont val="Times New Roman"/>
        <family val="1"/>
      </rPr>
      <t>) anten 1</t>
    </r>
  </si>
  <si>
    <r>
      <t>Chiều cao của vùng liên quan (H</t>
    </r>
    <r>
      <rPr>
        <vertAlign val="subscript"/>
        <sz val="11"/>
        <color theme="1"/>
        <rFont val="Times New Roman"/>
        <family val="1"/>
      </rPr>
      <t xml:space="preserve">lq </t>
    </r>
    <r>
      <rPr>
        <sz val="11"/>
        <color theme="1"/>
        <rFont val="Times New Roman"/>
        <family val="1"/>
      </rPr>
      <t>= 5*H</t>
    </r>
    <r>
      <rPr>
        <vertAlign val="subscript"/>
        <sz val="11"/>
        <color theme="1"/>
        <rFont val="Times New Roman"/>
        <family val="1"/>
      </rPr>
      <t>tt</t>
    </r>
    <r>
      <rPr>
        <sz val="11"/>
        <color theme="1"/>
        <rFont val="Times New Roman"/>
        <family val="1"/>
      </rPr>
      <t>) anten 2</t>
    </r>
    <r>
      <rPr>
        <sz val="11"/>
        <color theme="1"/>
        <rFont val="Calibri"/>
        <family val="2"/>
        <scheme val="minor"/>
      </rPr>
      <t/>
    </r>
  </si>
  <si>
    <r>
      <t>Chiều cao của vùng liên quan (H</t>
    </r>
    <r>
      <rPr>
        <vertAlign val="subscript"/>
        <sz val="11"/>
        <color theme="1"/>
        <rFont val="Times New Roman"/>
        <family val="1"/>
      </rPr>
      <t xml:space="preserve">lq </t>
    </r>
    <r>
      <rPr>
        <sz val="11"/>
        <color theme="1"/>
        <rFont val="Times New Roman"/>
        <family val="1"/>
      </rPr>
      <t>= 5*H</t>
    </r>
    <r>
      <rPr>
        <vertAlign val="subscript"/>
        <sz val="11"/>
        <color theme="1"/>
        <rFont val="Times New Roman"/>
        <family val="1"/>
      </rPr>
      <t>tt</t>
    </r>
    <r>
      <rPr>
        <sz val="11"/>
        <color theme="1"/>
        <rFont val="Times New Roman"/>
        <family val="1"/>
      </rPr>
      <t>) anten 3</t>
    </r>
    <r>
      <rPr>
        <sz val="11"/>
        <color theme="1"/>
        <rFont val="Calibri"/>
        <family val="2"/>
        <scheme val="minor"/>
      </rPr>
      <t/>
    </r>
  </si>
  <si>
    <t>Tên tủ</t>
  </si>
  <si>
    <t>STT hồ sơ</t>
  </si>
  <si>
    <t>Định hướng</t>
  </si>
  <si>
    <t>1/2”</t>
  </si>
  <si>
    <t>7/8”</t>
  </si>
  <si>
    <t>P2 (dBm)</t>
  </si>
  <si>
    <t>P1 (dBm)</t>
  </si>
  <si>
    <t>P3 (dBm)</t>
  </si>
  <si>
    <t>P1 (W)</t>
  </si>
  <si>
    <t>P2 (W)</t>
  </si>
  <si>
    <t>P3 (W)</t>
  </si>
  <si>
    <t>HPN076</t>
  </si>
  <si>
    <t>ERICSSON RBS 2216 V2</t>
  </si>
  <si>
    <t>Số 10, đường Đặng Thai Mai , Phường 7, quận Phú Nhuận, thành phố Hồ Chí Minh</t>
  </si>
  <si>
    <t>S-Wave 0809/U/U-65-17/18/18DV10C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</si>
</sst>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vertAlign val="subscript"/>
      <sz val="11"/>
      <color theme="1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4" fontId="1" fillId="0" borderId="1" xfId="0" applyNumberFormat="1" applyFont="1" applyBorder="1"/>
    <xf numFmtId="0" fontId="0" fillId="2" borderId="0" xfId="0" applyFill="1"/>
    <xf numFmtId="4" fontId="1" fillId="3" borderId="1" xfId="0" applyNumberFormat="1" applyFont="1" applyFill="1" applyBorder="1"/>
    <xf numFmtId="0" fontId="3" fillId="3" borderId="0" xfId="0" applyFont="1" applyFill="1"/>
    <xf numFmtId="0" fontId="3" fillId="3" borderId="0" xfId="0" applyFont="1" applyFill="1" applyAlignment="1">
      <alignment horizontal="justify" vertical="center"/>
    </xf>
    <xf numFmtId="0" fontId="0" fillId="3" borderId="0" xfId="0" applyFill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H4"/>
  <sheetViews>
    <sheetView tabSelected="1" zoomScale="55" zoomScaleNormal="55" workbookViewId="0">
      <selection activeCell="A4" sqref="A4:XFD797"/>
    </sheetView>
  </sheetViews>
  <sheetFormatPr defaultRowHeight="15" x14ac:dyDescent="0.25"/>
  <cols>
    <col min="1" max="1" width="9.85546875" bestFit="1" customWidth="1"/>
    <col min="2" max="2" width="23.7109375" bestFit="1" customWidth="1"/>
    <col min="3" max="3" width="23.7109375" customWidth="1"/>
    <col min="4" max="4" width="44.5703125" customWidth="1"/>
    <col min="5" max="5" width="13.42578125" style="4" customWidth="1"/>
    <col min="6" max="6" width="12.7109375" style="4" customWidth="1"/>
    <col min="7" max="7" width="13.28515625" style="4" customWidth="1"/>
    <col min="8" max="10" width="14" style="4" bestFit="1" customWidth="1"/>
    <col min="11" max="13" width="41.28515625" bestFit="1" customWidth="1"/>
    <col min="14" max="16" width="11.85546875" bestFit="1" customWidth="1"/>
    <col min="17" max="19" width="19.28515625" style="4" bestFit="1" customWidth="1"/>
    <col min="20" max="22" width="30.85546875" bestFit="1" customWidth="1"/>
    <col min="23" max="23" width="28.42578125" bestFit="1" customWidth="1"/>
    <col min="24" max="25" width="29.7109375" bestFit="1" customWidth="1"/>
    <col min="26" max="26" width="35.7109375" bestFit="1" customWidth="1"/>
    <col min="27" max="28" width="37.5703125" bestFit="1" customWidth="1"/>
    <col min="29" max="31" width="16" bestFit="1" customWidth="1"/>
    <col min="32" max="32" width="18" bestFit="1" customWidth="1"/>
    <col min="33" max="34" width="19.85546875" bestFit="1" customWidth="1"/>
    <col min="35" max="37" width="21.28515625" style="4" bestFit="1" customWidth="1"/>
    <col min="38" max="40" width="20" style="4" bestFit="1" customWidth="1"/>
    <col min="41" max="43" width="26.7109375" style="4" bestFit="1" customWidth="1"/>
    <col min="44" max="46" width="22.42578125" bestFit="1" customWidth="1"/>
    <col min="47" max="47" width="19.42578125" style="4" bestFit="1" customWidth="1"/>
    <col min="48" max="49" width="20.7109375" style="4" bestFit="1" customWidth="1"/>
    <col min="50" max="53" width="19.42578125" style="4" bestFit="1" customWidth="1"/>
    <col min="54" max="55" width="20.7109375" style="4" bestFit="1" customWidth="1"/>
    <col min="56" max="58" width="17.85546875" bestFit="1" customWidth="1"/>
    <col min="59" max="59" width="32.85546875" style="4" bestFit="1" customWidth="1"/>
    <col min="60" max="61" width="34.85546875" style="4" bestFit="1" customWidth="1"/>
    <col min="62" max="64" width="19" style="4" bestFit="1" customWidth="1"/>
    <col min="65" max="70" width="19" customWidth="1"/>
    <col min="71" max="73" width="39.42578125" bestFit="1" customWidth="1"/>
    <col min="74" max="76" width="41.7109375" bestFit="1" customWidth="1"/>
    <col min="77" max="79" width="52.7109375" bestFit="1" customWidth="1"/>
    <col min="80" max="82" width="51.140625" bestFit="1" customWidth="1"/>
  </cols>
  <sheetData>
    <row r="1" spans="1:164" ht="16.5" x14ac:dyDescent="0.3">
      <c r="A1" s="5" t="s">
        <v>75</v>
      </c>
      <c r="B1" s="5" t="s">
        <v>9</v>
      </c>
      <c r="C1" s="5" t="s">
        <v>74</v>
      </c>
      <c r="D1" s="5" t="s">
        <v>10</v>
      </c>
      <c r="E1" s="5" t="s">
        <v>0</v>
      </c>
      <c r="F1" s="5" t="s">
        <v>1</v>
      </c>
      <c r="G1" s="5" t="s">
        <v>2</v>
      </c>
      <c r="H1" s="5" t="s">
        <v>6</v>
      </c>
      <c r="I1" s="5" t="s">
        <v>7</v>
      </c>
      <c r="J1" s="5" t="s">
        <v>8</v>
      </c>
      <c r="K1" s="5" t="s">
        <v>3</v>
      </c>
      <c r="L1" s="5" t="s">
        <v>4</v>
      </c>
      <c r="M1" s="5" t="s">
        <v>5</v>
      </c>
      <c r="N1" s="5" t="s">
        <v>11</v>
      </c>
      <c r="O1" s="5" t="s">
        <v>12</v>
      </c>
      <c r="P1" s="5" t="s">
        <v>13</v>
      </c>
      <c r="Q1" s="5" t="s">
        <v>14</v>
      </c>
      <c r="R1" s="5" t="s">
        <v>15</v>
      </c>
      <c r="S1" s="5" t="s">
        <v>16</v>
      </c>
      <c r="T1" s="5" t="s">
        <v>17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46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57</v>
      </c>
      <c r="BI1" s="5" t="s">
        <v>58</v>
      </c>
      <c r="BJ1" s="5" t="s">
        <v>59</v>
      </c>
      <c r="BK1" s="5" t="s">
        <v>60</v>
      </c>
      <c r="BL1" s="5" t="s">
        <v>61</v>
      </c>
      <c r="BM1" s="5" t="s">
        <v>80</v>
      </c>
      <c r="BN1" s="5" t="s">
        <v>79</v>
      </c>
      <c r="BO1" s="5" t="s">
        <v>81</v>
      </c>
      <c r="BP1" s="5" t="s">
        <v>82</v>
      </c>
      <c r="BQ1" s="5" t="s">
        <v>83</v>
      </c>
      <c r="BR1" s="5" t="s">
        <v>84</v>
      </c>
      <c r="BS1" s="5" t="s">
        <v>62</v>
      </c>
      <c r="BT1" s="5" t="s">
        <v>63</v>
      </c>
      <c r="BU1" s="5" t="s">
        <v>64</v>
      </c>
      <c r="BV1" s="5" t="s">
        <v>65</v>
      </c>
      <c r="BW1" s="5" t="s">
        <v>66</v>
      </c>
      <c r="BX1" s="5" t="s">
        <v>67</v>
      </c>
      <c r="BY1" s="5" t="s">
        <v>68</v>
      </c>
      <c r="BZ1" s="5" t="s">
        <v>69</v>
      </c>
      <c r="CA1" s="5" t="s">
        <v>70</v>
      </c>
      <c r="CB1" s="5" t="s">
        <v>71</v>
      </c>
      <c r="CC1" s="5" t="s">
        <v>72</v>
      </c>
      <c r="CD1" s="5" t="s">
        <v>73</v>
      </c>
      <c r="CE1" s="2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</row>
    <row r="2" spans="1:164" ht="33" x14ac:dyDescent="0.25">
      <c r="A2" s="5">
        <v>1</v>
      </c>
      <c r="B2" s="5" t="s">
        <v>85</v>
      </c>
      <c r="C2" s="6" t="s">
        <v>86</v>
      </c>
      <c r="D2" s="7" t="s">
        <v>87</v>
      </c>
      <c r="E2" s="5">
        <v>4</v>
      </c>
      <c r="F2" s="5">
        <v>4</v>
      </c>
      <c r="G2" s="5">
        <v>4</v>
      </c>
      <c r="H2" s="5">
        <v>71.12</v>
      </c>
      <c r="I2" s="5">
        <v>71.12</v>
      </c>
      <c r="J2" s="5">
        <v>71.12</v>
      </c>
      <c r="K2" s="6" t="s">
        <v>88</v>
      </c>
      <c r="L2" s="6" t="s">
        <v>88</v>
      </c>
      <c r="M2" s="6" t="s">
        <v>88</v>
      </c>
      <c r="N2" s="5" t="s">
        <v>76</v>
      </c>
      <c r="O2" s="5" t="s">
        <v>76</v>
      </c>
      <c r="P2" s="5" t="s">
        <v>76</v>
      </c>
      <c r="Q2" s="5">
        <v>17</v>
      </c>
      <c r="R2" s="5">
        <v>17</v>
      </c>
      <c r="S2" s="5">
        <v>17</v>
      </c>
      <c r="T2" s="5">
        <v>2.59</v>
      </c>
      <c r="U2" s="5">
        <v>2.59</v>
      </c>
      <c r="V2" s="5">
        <v>2.59</v>
      </c>
      <c r="W2" s="5">
        <v>6</v>
      </c>
      <c r="X2" s="5">
        <v>6</v>
      </c>
      <c r="Y2" s="5">
        <v>6</v>
      </c>
      <c r="Z2" s="5">
        <v>30</v>
      </c>
      <c r="AA2" s="5">
        <v>150</v>
      </c>
      <c r="AB2" s="5">
        <v>270</v>
      </c>
      <c r="AC2" s="5">
        <v>16</v>
      </c>
      <c r="AD2" s="5">
        <v>16</v>
      </c>
      <c r="AE2" s="5">
        <v>16</v>
      </c>
      <c r="AF2" s="5">
        <v>18</v>
      </c>
      <c r="AG2" s="5">
        <v>18</v>
      </c>
      <c r="AH2" s="5">
        <v>18</v>
      </c>
      <c r="AI2" s="5" t="s">
        <v>77</v>
      </c>
      <c r="AJ2" s="5" t="s">
        <v>77</v>
      </c>
      <c r="AK2" s="5" t="s">
        <v>77</v>
      </c>
      <c r="AL2" s="5">
        <v>6</v>
      </c>
      <c r="AM2" s="5">
        <v>6</v>
      </c>
      <c r="AN2" s="5">
        <v>6</v>
      </c>
      <c r="AO2" s="5">
        <v>11.6</v>
      </c>
      <c r="AP2" s="5">
        <v>11.6</v>
      </c>
      <c r="AQ2" s="5">
        <v>11.6</v>
      </c>
      <c r="AR2" s="5">
        <f>AL2*AO2/100</f>
        <v>0.69599999999999995</v>
      </c>
      <c r="AS2" s="5">
        <f t="shared" ref="AS2:AT3" si="0">AM2*AP2/100</f>
        <v>0.69599999999999995</v>
      </c>
      <c r="AT2" s="5">
        <f t="shared" si="0"/>
        <v>0.69599999999999995</v>
      </c>
      <c r="AU2" s="5" t="s">
        <v>78</v>
      </c>
      <c r="AV2" s="5" t="s">
        <v>78</v>
      </c>
      <c r="AW2" s="5" t="s">
        <v>78</v>
      </c>
      <c r="AX2" s="5">
        <v>9</v>
      </c>
      <c r="AY2" s="5">
        <v>9</v>
      </c>
      <c r="AZ2" s="5">
        <v>9</v>
      </c>
      <c r="BA2" s="5">
        <v>3.95</v>
      </c>
      <c r="BB2" s="5">
        <v>3.95</v>
      </c>
      <c r="BC2" s="5">
        <v>3.95</v>
      </c>
      <c r="BD2" s="5">
        <f>AX2*BA2/100</f>
        <v>0.35550000000000004</v>
      </c>
      <c r="BE2" s="5">
        <f t="shared" ref="BE2:BF3" si="1">AY2*BB2/100</f>
        <v>0.35550000000000004</v>
      </c>
      <c r="BF2" s="5">
        <f t="shared" si="1"/>
        <v>0.35550000000000004</v>
      </c>
      <c r="BG2" s="5">
        <v>0.4</v>
      </c>
      <c r="BH2" s="5">
        <v>0.4</v>
      </c>
      <c r="BI2" s="5">
        <v>0.4</v>
      </c>
      <c r="BJ2" s="5">
        <f>BG2+BD2+AR2</f>
        <v>1.4515</v>
      </c>
      <c r="BK2" s="5">
        <f t="shared" ref="BK2:BL3" si="2">BH2+BE2+AS2</f>
        <v>1.4515</v>
      </c>
      <c r="BL2" s="5">
        <f t="shared" si="2"/>
        <v>1.4515</v>
      </c>
      <c r="BM2" s="5">
        <f>10*LOG(H2)+Q2-BJ2+30</f>
        <v>64.068417479621559</v>
      </c>
      <c r="BN2" s="5">
        <f t="shared" ref="BN2:BO3" si="3">10*LOG(I2)+R2-BK2+30</f>
        <v>64.068417479621559</v>
      </c>
      <c r="BO2" s="5">
        <f t="shared" si="3"/>
        <v>64.068417479621559</v>
      </c>
      <c r="BP2" s="5">
        <f>10^((BM2-30)/10)</f>
        <v>2551.771296391722</v>
      </c>
      <c r="BQ2" s="5">
        <f t="shared" ref="BQ2:BR3" si="4">10^((BN2-30)/10)</f>
        <v>2551.771296391722</v>
      </c>
      <c r="BR2" s="5">
        <f t="shared" si="4"/>
        <v>2551.771296391722</v>
      </c>
      <c r="BS2" s="5">
        <f>SQRT(BP2/PI()/4/2)</f>
        <v>10.076296634438128</v>
      </c>
      <c r="BT2" s="5">
        <f t="shared" ref="BT2:BU3" si="5">SQRT(BQ2/PI()/4/2)</f>
        <v>10.076296634438128</v>
      </c>
      <c r="BU2" s="5">
        <f t="shared" si="5"/>
        <v>10.076296634438128</v>
      </c>
      <c r="BV2" s="5">
        <f>T2+0.2</f>
        <v>2.79</v>
      </c>
      <c r="BW2" s="5">
        <f t="shared" ref="BW2:BX4" si="6">U2+0.2</f>
        <v>2.79</v>
      </c>
      <c r="BX2" s="5">
        <f t="shared" si="6"/>
        <v>2.79</v>
      </c>
      <c r="BY2" s="5">
        <f>BS2*5</f>
        <v>50.381483172190642</v>
      </c>
      <c r="BZ2" s="5">
        <f t="shared" ref="BZ2:CA3" si="7">BT2*5</f>
        <v>50.381483172190642</v>
      </c>
      <c r="CA2" s="5">
        <f t="shared" si="7"/>
        <v>50.381483172190642</v>
      </c>
      <c r="CB2" s="5">
        <f>BV2*5</f>
        <v>13.95</v>
      </c>
      <c r="CC2" s="5">
        <f t="shared" ref="CC2:CD3" si="8">BW2*5</f>
        <v>13.95</v>
      </c>
      <c r="CD2" s="5">
        <f t="shared" si="8"/>
        <v>13.95</v>
      </c>
    </row>
    <row r="3" spans="1:164" ht="33" x14ac:dyDescent="0.25">
      <c r="A3" s="8"/>
      <c r="B3" s="5" t="s">
        <v>85</v>
      </c>
      <c r="C3" s="6" t="s">
        <v>86</v>
      </c>
      <c r="D3" s="7" t="s">
        <v>87</v>
      </c>
      <c r="E3" s="8">
        <v>4</v>
      </c>
      <c r="F3" s="8">
        <v>4</v>
      </c>
      <c r="G3" s="8">
        <v>4</v>
      </c>
      <c r="H3" s="8">
        <v>63.39</v>
      </c>
      <c r="I3" s="8">
        <v>63.39</v>
      </c>
      <c r="J3" s="8">
        <v>63.39</v>
      </c>
      <c r="K3" s="6" t="s">
        <v>88</v>
      </c>
      <c r="L3" s="6" t="s">
        <v>88</v>
      </c>
      <c r="M3" s="6" t="s">
        <v>88</v>
      </c>
      <c r="N3" s="5" t="s">
        <v>76</v>
      </c>
      <c r="O3" s="5" t="s">
        <v>76</v>
      </c>
      <c r="P3" s="5" t="s">
        <v>76</v>
      </c>
      <c r="Q3" s="8">
        <v>17</v>
      </c>
      <c r="R3" s="8">
        <v>17</v>
      </c>
      <c r="S3" s="8">
        <v>17</v>
      </c>
      <c r="T3" s="9">
        <v>2.59</v>
      </c>
      <c r="U3" s="9">
        <v>2.59</v>
      </c>
      <c r="V3" s="9">
        <v>2.59</v>
      </c>
      <c r="W3" s="9">
        <v>6</v>
      </c>
      <c r="X3" s="9">
        <v>6</v>
      </c>
      <c r="Y3" s="9">
        <v>6</v>
      </c>
      <c r="Z3" s="9">
        <v>30</v>
      </c>
      <c r="AA3" s="9">
        <v>150</v>
      </c>
      <c r="AB3" s="9">
        <v>270</v>
      </c>
      <c r="AC3" s="9">
        <v>16</v>
      </c>
      <c r="AD3" s="9">
        <v>16</v>
      </c>
      <c r="AE3" s="9">
        <v>16</v>
      </c>
      <c r="AF3" s="9">
        <v>18</v>
      </c>
      <c r="AG3" s="9">
        <v>18</v>
      </c>
      <c r="AH3" s="9">
        <v>18</v>
      </c>
      <c r="AI3" s="5" t="s">
        <v>77</v>
      </c>
      <c r="AJ3" s="5" t="s">
        <v>77</v>
      </c>
      <c r="AK3" s="5" t="s">
        <v>77</v>
      </c>
      <c r="AL3" s="8">
        <v>6</v>
      </c>
      <c r="AM3" s="8">
        <v>6</v>
      </c>
      <c r="AN3" s="8">
        <v>6</v>
      </c>
      <c r="AO3" s="8">
        <v>16.600000000000001</v>
      </c>
      <c r="AP3" s="8">
        <v>16.600000000000001</v>
      </c>
      <c r="AQ3" s="8">
        <v>16.600000000000001</v>
      </c>
      <c r="AR3" s="5">
        <f>AL3*AO3/100</f>
        <v>0.99600000000000011</v>
      </c>
      <c r="AS3" s="5">
        <f t="shared" si="0"/>
        <v>0.99600000000000011</v>
      </c>
      <c r="AT3" s="5">
        <f t="shared" si="0"/>
        <v>0.99600000000000011</v>
      </c>
      <c r="AU3" s="5" t="s">
        <v>78</v>
      </c>
      <c r="AV3" s="5" t="s">
        <v>78</v>
      </c>
      <c r="AW3" s="5" t="s">
        <v>78</v>
      </c>
      <c r="AX3" s="5">
        <v>9</v>
      </c>
      <c r="AY3" s="5">
        <v>9</v>
      </c>
      <c r="AZ3" s="5">
        <v>9</v>
      </c>
      <c r="BA3" s="8">
        <v>5.75</v>
      </c>
      <c r="BB3" s="8">
        <v>5.75</v>
      </c>
      <c r="BC3" s="8">
        <v>5.75</v>
      </c>
      <c r="BD3" s="5">
        <f>AX3*BA3/100</f>
        <v>0.51749999999999996</v>
      </c>
      <c r="BE3" s="5">
        <f t="shared" si="1"/>
        <v>0.51749999999999996</v>
      </c>
      <c r="BF3" s="5">
        <f t="shared" si="1"/>
        <v>0.51749999999999996</v>
      </c>
      <c r="BG3" s="8">
        <v>0.4</v>
      </c>
      <c r="BH3" s="8">
        <v>0.4</v>
      </c>
      <c r="BI3" s="8">
        <v>0.4</v>
      </c>
      <c r="BJ3" s="5">
        <f>BG3+BD3+AR3</f>
        <v>1.9135</v>
      </c>
      <c r="BK3" s="5">
        <f t="shared" si="2"/>
        <v>1.9135</v>
      </c>
      <c r="BL3" s="5">
        <f t="shared" si="2"/>
        <v>1.9135</v>
      </c>
      <c r="BM3" s="5">
        <f>10*LOG(H3)+Q3-BJ3+30</f>
        <v>63.106707517719755</v>
      </c>
      <c r="BN3" s="5">
        <f t="shared" si="3"/>
        <v>63.106707517719755</v>
      </c>
      <c r="BO3" s="5">
        <f t="shared" si="3"/>
        <v>63.106707517719755</v>
      </c>
      <c r="BP3" s="5">
        <f>10^((BM3-30)/10)</f>
        <v>2044.8937698449138</v>
      </c>
      <c r="BQ3" s="5">
        <f t="shared" si="4"/>
        <v>2044.8937698449138</v>
      </c>
      <c r="BR3" s="5">
        <f t="shared" si="4"/>
        <v>2044.8937698449138</v>
      </c>
      <c r="BS3" s="5">
        <f>SQRT(BP3/PI()/4/2)</f>
        <v>9.0201850253838831</v>
      </c>
      <c r="BT3" s="5">
        <f t="shared" si="5"/>
        <v>9.0201850253838831</v>
      </c>
      <c r="BU3" s="5">
        <f t="shared" si="5"/>
        <v>9.0201850253838831</v>
      </c>
      <c r="BV3" s="5">
        <f>T3+0.2</f>
        <v>2.79</v>
      </c>
      <c r="BW3" s="5">
        <f t="shared" si="6"/>
        <v>2.79</v>
      </c>
      <c r="BX3" s="5">
        <f t="shared" si="6"/>
        <v>2.79</v>
      </c>
      <c r="BY3" s="5">
        <f>BS3*5</f>
        <v>45.100925126919414</v>
      </c>
      <c r="BZ3" s="5">
        <f t="shared" si="7"/>
        <v>45.100925126919414</v>
      </c>
      <c r="CA3" s="5">
        <f t="shared" si="7"/>
        <v>45.100925126919414</v>
      </c>
      <c r="CB3" s="5">
        <f>BV3*5</f>
        <v>13.95</v>
      </c>
      <c r="CC3" s="5">
        <f t="shared" si="8"/>
        <v>13.95</v>
      </c>
      <c r="CD3" s="5">
        <f t="shared" si="8"/>
        <v>13.95</v>
      </c>
    </row>
    <row r="4" spans="1:164" x14ac:dyDescent="0.25">
      <c r="B4" s="3" t="s">
        <v>85</v>
      </c>
    </row>
  </sheetData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Thong tin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2015-12-01T03:18:12Z</dcterms:created>
  <dcterms:modified xsi:type="dcterms:W3CDTF">2016-01-07T03:11:51Z</dcterms:modified>
</cp:coreProperties>
</file>